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1"/>
  </bookViews>
  <sheets>
    <sheet name="ISTRUZIONI" sheetId="1" r:id="rId1"/>
    <sheet name="PRIMARIA" sheetId="2" r:id="rId2"/>
  </sheets>
  <definedNames>
    <definedName name="_Toc471387830" localSheetId="0">'ISTRUZIONI'!#REF!</definedName>
    <definedName name="_Toc471387831" localSheetId="0">'ISTRUZIONI'!#REF!</definedName>
    <definedName name="_xlnm.Print_Area" localSheetId="0">'ISTRUZIONI'!$A$1:$P$18</definedName>
    <definedName name="_xlnm.Print_Area" localSheetId="1">'PRIMARIA'!$A$1:$AO$46</definedName>
    <definedName name="_xlnm.Print_Titles" localSheetId="1">'PRIMARIA'!$8:$9</definedName>
  </definedNames>
  <calcPr fullCalcOnLoad="1"/>
</workbook>
</file>

<file path=xl/sharedStrings.xml><?xml version="1.0" encoding="utf-8"?>
<sst xmlns="http://schemas.openxmlformats.org/spreadsheetml/2006/main" count="142" uniqueCount="101">
  <si>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</si>
  <si>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</si>
  <si>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</si>
  <si>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D - TABELLE DI VALUTAZIONE DEI TITOLI E DEI SERVIZI </t>
    </r>
  </si>
  <si>
    <t>Buon lavoro !</t>
  </si>
  <si>
    <t>Dirigente Scolastico dott. Franco De Stefano -Tel. 081 991348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</si>
  <si>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</si>
  <si>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</si>
  <si>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</si>
  <si>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</si>
  <si>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r>
      <t xml:space="preserve">           al seguente indirizzo e-mail: </t>
    </r>
    <r>
      <rPr>
        <b/>
        <u val="single"/>
        <sz val="12"/>
        <color indexed="12"/>
        <rFont val="Arial"/>
        <family val="2"/>
      </rPr>
      <t xml:space="preserve">cdischia@tin.it 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</si>
  <si>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</si>
  <si>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</si>
  <si>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</si>
  <si>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</si>
  <si>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</si>
  <si>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</si>
  <si>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</si>
  <si>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</si>
  <si>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</si>
  <si>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</si>
  <si>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</si>
  <si>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</si>
  <si>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</si>
  <si>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</si>
  <si>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</si>
  <si>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</si>
  <si>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</si>
  <si>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</si>
  <si>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</si>
  <si>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</si>
  <si>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TOTALE PUNTI TITOLI GEN.</t>
  </si>
  <si>
    <t>TOTALE</t>
  </si>
  <si>
    <t>NOTE</t>
  </si>
  <si>
    <t>**</t>
  </si>
  <si>
    <t xml:space="preserve">x 1 </t>
  </si>
  <si>
    <t>+12</t>
  </si>
  <si>
    <t>Inserire i dati numerici solamente nelle caselle gialle, dopo aver seguito le brevi istruzioni contenute in alto nelle celle gialle</t>
  </si>
  <si>
    <t>(C.C.N.I. 2006-2007) sono automatici.</t>
  </si>
  <si>
    <t>si</t>
  </si>
  <si>
    <r>
      <t xml:space="preserve">Inserire numero mesi </t>
    </r>
    <r>
      <rPr>
        <sz val="8"/>
        <color indexed="10"/>
        <rFont val="Arial"/>
        <family val="2"/>
      </rPr>
      <t>*</t>
    </r>
  </si>
  <si>
    <r>
      <t>Inserire mesi non di ruolo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</si>
  <si>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</si>
  <si>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</si>
  <si>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</si>
  <si>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t>Servizio Ruolo P.A - E.L.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</si>
  <si>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</si>
  <si>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Concorso per esami r. app.</t>
  </si>
  <si>
    <t>Concorso per esami liv.sup.</t>
  </si>
  <si>
    <t>x 2</t>
  </si>
  <si>
    <t xml:space="preserve">x 8 </t>
  </si>
  <si>
    <t xml:space="preserve">x 12 </t>
  </si>
  <si>
    <t xml:space="preserve">x 4 </t>
  </si>
  <si>
    <t>+40</t>
  </si>
  <si>
    <t>+24</t>
  </si>
  <si>
    <t>x 16</t>
  </si>
  <si>
    <t xml:space="preserve">+12 </t>
  </si>
  <si>
    <t>Ielpo</t>
  </si>
  <si>
    <t>Carlomagno</t>
  </si>
  <si>
    <t>Giovanna</t>
  </si>
  <si>
    <t>Domenica</t>
  </si>
  <si>
    <t>Frontuto</t>
  </si>
  <si>
    <t>Maria</t>
  </si>
  <si>
    <t xml:space="preserve">Cesena </t>
  </si>
  <si>
    <t>Vincenza</t>
  </si>
  <si>
    <t xml:space="preserve">Sassone </t>
  </si>
  <si>
    <t>Francesco</t>
  </si>
  <si>
    <t>Torre</t>
  </si>
  <si>
    <t>Marisa</t>
  </si>
  <si>
    <t>Cresci</t>
  </si>
  <si>
    <t>Carmela</t>
  </si>
  <si>
    <t>Barone</t>
  </si>
  <si>
    <t>Anna</t>
  </si>
  <si>
    <t xml:space="preserve">Caputo </t>
  </si>
  <si>
    <t>Mario</t>
  </si>
  <si>
    <t xml:space="preserve"> </t>
  </si>
  <si>
    <t>Palladino</t>
  </si>
  <si>
    <t xml:space="preserve">Ielpo </t>
  </si>
  <si>
    <t>Francesca</t>
  </si>
  <si>
    <t xml:space="preserve">Labanca </t>
  </si>
  <si>
    <t>Rosa Maria</t>
  </si>
  <si>
    <t xml:space="preserve">                       ISTITUTO COMPRENSIVO "LENTINI" LAURIA PZ</t>
  </si>
  <si>
    <t xml:space="preserve">                                                                          Dott.ssa MIRAGLIA Mariapina </t>
  </si>
  <si>
    <t xml:space="preserve">                                                                           (Firma autografa omessa ai sensi dell'art. 3, c. 2, D. Lgs. 12/02/1993, n. 39)</t>
  </si>
  <si>
    <t xml:space="preserve">non sono stati  inclusi nella graduatoria dei soprannumerari in quanto appartenenti alla categoria di cui categoria di cui dell'art.13 co  IV e III     </t>
  </si>
  <si>
    <t>pens.1/9/17</t>
  </si>
  <si>
    <t>Rossi</t>
  </si>
  <si>
    <t>Antonia</t>
  </si>
  <si>
    <t xml:space="preserve">Propato </t>
  </si>
  <si>
    <t xml:space="preserve">Rosa   </t>
  </si>
  <si>
    <t>Peluso</t>
  </si>
  <si>
    <t>Antonietta</t>
  </si>
  <si>
    <t>Palagano</t>
  </si>
  <si>
    <t>Angela</t>
  </si>
  <si>
    <t>Vittorio</t>
  </si>
  <si>
    <r>
      <t xml:space="preserve">GRADUATORIA </t>
    </r>
    <r>
      <rPr>
        <b/>
        <sz val="12"/>
        <rFont val="Arial"/>
        <family val="2"/>
      </rPr>
      <t>PROVVISORIA</t>
    </r>
    <r>
      <rPr>
        <sz val="12"/>
        <rFont val="Arial"/>
        <family val="0"/>
      </rPr>
      <t xml:space="preserve"> per l'individuazione di PERSONALE ATA </t>
    </r>
  </si>
  <si>
    <t>profilo COLLAB. SCOLASTICI.  eventuale soprannumerario - A.S. 2018/2019</t>
  </si>
  <si>
    <t/>
  </si>
  <si>
    <r>
      <t>Lauria   14</t>
    </r>
    <r>
      <rPr>
        <sz val="8"/>
        <rFont val="Arial"/>
        <family val="2"/>
      </rPr>
      <t xml:space="preserve">/05/2018 </t>
    </r>
    <r>
      <rPr>
        <sz val="8"/>
        <rFont val="Arial"/>
        <family val="0"/>
      </rPr>
      <t xml:space="preserve">                                                                             IL DIRIGENTE SCOLASTICO</t>
    </r>
  </si>
  <si>
    <t>del C.C.N.I. dell' 11/04/2017 concernente la mobilità del personale docente, educativo ed Ata .</t>
  </si>
  <si>
    <r>
      <t xml:space="preserve">I Coll. Scol.: </t>
    </r>
    <r>
      <rPr>
        <sz val="7"/>
        <rFont val="Arial"/>
        <family val="2"/>
      </rPr>
      <t xml:space="preserve">  PALLADINO Maria, IELPO Francesca, e IELPO Vittorio in servizio presso questo Istituto Comprensivo,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</si>
</sst>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0"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sz val="7.5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 applyProtection="1">
      <alignment textRotation="90" wrapText="1"/>
      <protection/>
    </xf>
    <xf numFmtId="0" fontId="6" fillId="0" borderId="11" xfId="0" applyFont="1" applyBorder="1" applyAlignment="1" applyProtection="1">
      <alignment horizontal="right" vertical="justify" textRotation="90" wrapText="1"/>
      <protection/>
    </xf>
    <xf numFmtId="0" fontId="7" fillId="0" borderId="11" xfId="0" applyFont="1" applyBorder="1" applyAlignment="1" applyProtection="1">
      <alignment horizontal="left" vertical="center" textRotation="90" wrapText="1"/>
      <protection/>
    </xf>
    <xf numFmtId="0" fontId="6" fillId="0" borderId="11" xfId="0" applyFont="1" applyBorder="1" applyAlignment="1" applyProtection="1">
      <alignment textRotation="90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textRotation="90" wrapText="1"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textRotation="90" wrapText="1"/>
      <protection/>
    </xf>
    <xf numFmtId="0" fontId="6" fillId="0" borderId="14" xfId="0" applyFont="1" applyBorder="1" applyAlignment="1" applyProtection="1">
      <alignment horizontal="right" vertical="justify" textRotation="90" wrapText="1"/>
      <protection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right" vertical="justify" textRotation="90" wrapText="1"/>
      <protection/>
    </xf>
    <xf numFmtId="0" fontId="5" fillId="33" borderId="11" xfId="0" applyFont="1" applyFill="1" applyBorder="1" applyAlignment="1" applyProtection="1">
      <alignment textRotation="90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textRotation="90"/>
      <protection/>
    </xf>
    <xf numFmtId="0" fontId="0" fillId="0" borderId="21" xfId="0" applyFont="1" applyBorder="1" applyAlignment="1" applyProtection="1">
      <alignment horizontal="left" textRotation="90"/>
      <protection/>
    </xf>
    <xf numFmtId="0" fontId="18" fillId="0" borderId="0" xfId="0" applyFont="1" applyAlignment="1">
      <alignment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49" fontId="5" fillId="33" borderId="26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49" fontId="17" fillId="0" borderId="12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5" fillId="0" borderId="27" xfId="0" applyNumberFormat="1" applyFont="1" applyFill="1" applyBorder="1" applyAlignment="1" applyProtection="1">
      <alignment horizontal="center"/>
      <protection/>
    </xf>
    <xf numFmtId="49" fontId="5" fillId="34" borderId="28" xfId="0" applyNumberFormat="1" applyFont="1" applyFill="1" applyBorder="1" applyAlignment="1" applyProtection="1">
      <alignment horizontal="center"/>
      <protection/>
    </xf>
    <xf numFmtId="49" fontId="5" fillId="33" borderId="25" xfId="0" applyNumberFormat="1" applyFont="1" applyFill="1" applyBorder="1" applyAlignment="1" applyProtection="1">
      <alignment horizontal="center"/>
      <protection/>
    </xf>
    <xf numFmtId="49" fontId="5" fillId="33" borderId="27" xfId="0" applyNumberFormat="1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 hidden="1"/>
    </xf>
    <xf numFmtId="1" fontId="5" fillId="0" borderId="22" xfId="0" applyNumberFormat="1" applyFont="1" applyFill="1" applyBorder="1" applyAlignment="1" applyProtection="1">
      <alignment horizontal="center"/>
      <protection/>
    </xf>
    <xf numFmtId="1" fontId="5" fillId="34" borderId="30" xfId="0" applyNumberFormat="1" applyFont="1" applyFill="1" applyBorder="1" applyAlignment="1" applyProtection="1">
      <alignment horizontal="center"/>
      <protection/>
    </xf>
    <xf numFmtId="1" fontId="5" fillId="34" borderId="31" xfId="0" applyNumberFormat="1" applyFont="1" applyFill="1" applyBorder="1" applyAlignment="1" applyProtection="1">
      <alignment horizontal="center"/>
      <protection/>
    </xf>
    <xf numFmtId="1" fontId="5" fillId="34" borderId="31" xfId="0" applyNumberFormat="1" applyFont="1" applyFill="1" applyBorder="1" applyAlignment="1" applyProtection="1">
      <alignment horizontal="center"/>
      <protection hidden="1"/>
    </xf>
    <xf numFmtId="1" fontId="4" fillId="0" borderId="32" xfId="0" applyNumberFormat="1" applyFont="1" applyFill="1" applyBorder="1" applyAlignment="1" applyProtection="1">
      <alignment horizontal="center"/>
      <protection/>
    </xf>
    <xf numFmtId="49" fontId="8" fillId="0" borderId="33" xfId="0" applyNumberFormat="1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2" fillId="0" borderId="35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0" fontId="22" fillId="0" borderId="37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1" fontId="5" fillId="35" borderId="0" xfId="0" applyNumberFormat="1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1" fontId="4" fillId="35" borderId="0" xfId="0" applyNumberFormat="1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6" fillId="35" borderId="0" xfId="0" applyNumberFormat="1" applyFont="1" applyFill="1" applyBorder="1" applyAlignment="1" applyProtection="1">
      <alignment/>
      <protection locked="0"/>
    </xf>
    <xf numFmtId="0" fontId="21" fillId="35" borderId="0" xfId="0" applyNumberFormat="1" applyFont="1" applyFill="1" applyBorder="1" applyAlignment="1" applyProtection="1">
      <alignment/>
      <protection locked="0"/>
    </xf>
    <xf numFmtId="0" fontId="21" fillId="35" borderId="0" xfId="0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 textRotation="90" wrapText="1"/>
      <protection/>
    </xf>
    <xf numFmtId="0" fontId="5" fillId="33" borderId="15" xfId="0" applyFont="1" applyFill="1" applyBorder="1" applyAlignment="1" applyProtection="1">
      <alignment textRotation="90" wrapText="1"/>
      <protection/>
    </xf>
    <xf numFmtId="0" fontId="6" fillId="0" borderId="38" xfId="0" applyFont="1" applyBorder="1" applyAlignment="1" applyProtection="1">
      <alignment textRotation="90" wrapText="1"/>
      <protection/>
    </xf>
    <xf numFmtId="0" fontId="5" fillId="33" borderId="38" xfId="0" applyFont="1" applyFill="1" applyBorder="1" applyAlignment="1" applyProtection="1">
      <alignment textRotation="90" wrapText="1"/>
      <protection/>
    </xf>
    <xf numFmtId="0" fontId="6" fillId="0" borderId="18" xfId="0" applyFont="1" applyBorder="1" applyAlignment="1" applyProtection="1">
      <alignment textRotation="90" wrapText="1"/>
      <protection/>
    </xf>
    <xf numFmtId="0" fontId="5" fillId="33" borderId="39" xfId="0" applyFont="1" applyFill="1" applyBorder="1" applyAlignment="1" applyProtection="1">
      <alignment textRotation="90" wrapText="1"/>
      <protection/>
    </xf>
    <xf numFmtId="0" fontId="6" fillId="0" borderId="40" xfId="0" applyFont="1" applyBorder="1" applyAlignment="1" applyProtection="1">
      <alignment textRotation="90" wrapText="1"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19" fillId="0" borderId="11" xfId="0" applyFont="1" applyBorder="1" applyAlignment="1" applyProtection="1">
      <alignment textRotation="90" wrapText="1"/>
      <protection/>
    </xf>
    <xf numFmtId="0" fontId="14" fillId="0" borderId="13" xfId="0" applyFont="1" applyFill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33" borderId="15" xfId="0" applyFont="1" applyFill="1" applyBorder="1" applyAlignment="1" applyProtection="1">
      <alignment horizontal="center"/>
      <protection locked="0"/>
    </xf>
    <xf numFmtId="1" fontId="14" fillId="0" borderId="13" xfId="0" applyNumberFormat="1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/>
      <protection locked="0"/>
    </xf>
    <xf numFmtId="1" fontId="14" fillId="0" borderId="13" xfId="0" applyNumberFormat="1" applyFont="1" applyFill="1" applyBorder="1" applyAlignment="1" applyProtection="1">
      <alignment horizontal="center"/>
      <protection hidden="1"/>
    </xf>
    <xf numFmtId="1" fontId="14" fillId="0" borderId="22" xfId="0" applyNumberFormat="1" applyFont="1" applyFill="1" applyBorder="1" applyAlignment="1" applyProtection="1">
      <alignment horizontal="center"/>
      <protection/>
    </xf>
    <xf numFmtId="1" fontId="14" fillId="34" borderId="30" xfId="0" applyNumberFormat="1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 locked="0"/>
    </xf>
    <xf numFmtId="1" fontId="14" fillId="34" borderId="31" xfId="0" applyNumberFormat="1" applyFont="1" applyFill="1" applyBorder="1" applyAlignment="1" applyProtection="1">
      <alignment horizontal="center"/>
      <protection/>
    </xf>
    <xf numFmtId="1" fontId="14" fillId="34" borderId="31" xfId="0" applyNumberFormat="1" applyFont="1" applyFill="1" applyBorder="1" applyAlignment="1" applyProtection="1">
      <alignment horizontal="center"/>
      <protection hidden="1"/>
    </xf>
    <xf numFmtId="1" fontId="22" fillId="0" borderId="32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4" fillId="0" borderId="11" xfId="0" applyFont="1" applyFill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33" borderId="17" xfId="0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18669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PageLayoutView="0" workbookViewId="0" topLeftCell="A1">
      <selection activeCell="C21" sqref="C21"/>
    </sheetView>
  </sheetViews>
  <sheetFormatPr defaultColWidth="9.140625" defaultRowHeight="12.75"/>
  <sheetData>
    <row r="1" spans="1:32" ht="15.75">
      <c r="A1" s="14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5"/>
      <c r="T1" s="15"/>
      <c r="U1" s="15"/>
      <c r="V1" s="15"/>
      <c r="W1" s="15"/>
      <c r="X1" s="15"/>
      <c r="Y1" s="15"/>
      <c r="Z1" s="15"/>
      <c r="AA1" s="15"/>
      <c r="AB1" s="16"/>
      <c r="AC1" s="16"/>
      <c r="AD1" s="15"/>
      <c r="AE1" s="15"/>
      <c r="AF1" s="15"/>
    </row>
    <row r="2" spans="1:32" ht="12.75">
      <c r="A2" s="17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8"/>
    </row>
    <row r="3" spans="1:32" ht="12.75">
      <c r="A3" s="1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8"/>
      <c r="AC3" s="18"/>
      <c r="AD3" s="18"/>
      <c r="AE3" s="18"/>
      <c r="AF3" s="12"/>
    </row>
    <row r="4" spans="1:32" ht="1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</row>
    <row r="5" spans="1:32" ht="12.75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20"/>
    </row>
    <row r="6" spans="1:32" ht="15">
      <c r="A6" s="22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2"/>
    </row>
    <row r="7" spans="1:32" ht="15">
      <c r="A7" s="19" t="s">
        <v>37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2"/>
    </row>
    <row r="8" spans="1:32" ht="15">
      <c r="A8" s="19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5.75">
      <c r="A9" s="19" t="s">
        <v>38</v>
      </c>
      <c r="B9" s="23"/>
      <c r="C9" s="15"/>
      <c r="D9" s="15"/>
      <c r="E9" s="15"/>
      <c r="F9" s="24"/>
      <c r="G9" s="2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3"/>
    </row>
    <row r="10" spans="1:32" ht="15.75">
      <c r="A10" s="3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3"/>
    </row>
    <row r="11" spans="1:32" ht="15">
      <c r="A11" s="19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3"/>
    </row>
    <row r="12" spans="1:32" ht="12.75">
      <c r="A12" s="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5">
      <c r="A13" s="19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5">
      <c r="A14" s="19" t="s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5">
      <c r="A15" s="19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5">
      <c r="A16" s="19" t="s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3"/>
    </row>
    <row r="17" spans="1:16" ht="15">
      <c r="A17" s="19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32" ht="15.75">
      <c r="A18" s="19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3"/>
    </row>
    <row r="19" spans="1:32" ht="15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3"/>
    </row>
    <row r="20" spans="17:32" ht="12.75"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</row>
    <row r="21" spans="17:32" ht="12.75"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3"/>
    </row>
    <row r="22" spans="17:32" ht="12.75"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3"/>
    </row>
    <row r="23" spans="17:32" ht="12.75"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3"/>
    </row>
    <row r="24" spans="17:32" ht="12.75"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3"/>
    </row>
    <row r="25" spans="17:32" ht="12.75"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3"/>
    </row>
    <row r="26" spans="17:32" ht="12.75"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3"/>
    </row>
    <row r="27" spans="17:32" ht="12.75"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7:32" ht="12.75"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7:32" ht="12.75"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7:32" ht="12.75"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7:32" ht="12.75"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7:32" ht="12.75"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3"/>
    </row>
  </sheetData>
  <sheetProtection password="DD41" sheet="1" objects="1" scenarios="1"/>
  <printOptions/>
  <pageMargins left="0.75" right="0.75" top="1" bottom="1" header="0.5" footer="0.5"/>
  <pageSetup horizontalDpi="360" verticalDpi="36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showGridLines="0" tabSelected="1" view="pageBreakPreview" zoomScale="115" zoomScaleSheetLayoutView="115" zoomScalePageLayoutView="0" workbookViewId="0" topLeftCell="A1">
      <pane xSplit="4" ySplit="9" topLeftCell="W2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F32" sqref="AF32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13.140625" style="0" customWidth="1"/>
    <col min="4" max="4" width="3.421875" style="0" customWidth="1"/>
    <col min="5" max="5" width="3.8515625" style="0" hidden="1" customWidth="1"/>
    <col min="6" max="6" width="4.7109375" style="0" hidden="1" customWidth="1"/>
    <col min="7" max="7" width="3.7109375" style="0" hidden="1" customWidth="1"/>
    <col min="8" max="10" width="3.8515625" style="0" hidden="1" customWidth="1"/>
    <col min="11" max="11" width="3.140625" style="0" hidden="1" customWidth="1"/>
    <col min="12" max="12" width="4.7109375" style="0" hidden="1" customWidth="1"/>
    <col min="13" max="13" width="4.28125" style="0" hidden="1" customWidth="1"/>
    <col min="14" max="14" width="4.7109375" style="0" hidden="1" customWidth="1"/>
    <col min="15" max="15" width="3.57421875" style="0" hidden="1" customWidth="1"/>
    <col min="16" max="16" width="4.00390625" style="0" hidden="1" customWidth="1"/>
    <col min="17" max="17" width="3.28125" style="0" hidden="1" customWidth="1"/>
    <col min="18" max="18" width="4.140625" style="0" hidden="1" customWidth="1"/>
    <col min="19" max="19" width="3.28125" style="0" hidden="1" customWidth="1"/>
    <col min="20" max="20" width="4.00390625" style="0" hidden="1" customWidth="1"/>
    <col min="21" max="21" width="2.8515625" style="0" hidden="1" customWidth="1"/>
    <col min="22" max="22" width="4.140625" style="0" hidden="1" customWidth="1"/>
    <col min="23" max="23" width="4.140625" style="0" customWidth="1"/>
    <col min="24" max="24" width="4.57421875" style="0" hidden="1" customWidth="1"/>
    <col min="25" max="25" width="3.140625" style="0" hidden="1" customWidth="1"/>
    <col min="26" max="26" width="4.140625" style="0" hidden="1" customWidth="1"/>
    <col min="27" max="27" width="3.57421875" style="0" hidden="1" customWidth="1"/>
    <col min="28" max="29" width="3.28125" style="0" hidden="1" customWidth="1"/>
    <col min="30" max="30" width="4.8515625" style="0" hidden="1" customWidth="1"/>
    <col min="31" max="31" width="5.140625" style="0" hidden="1" customWidth="1"/>
    <col min="32" max="32" width="3.28125" style="0" customWidth="1"/>
    <col min="33" max="33" width="3.28125" style="0" hidden="1" customWidth="1"/>
    <col min="34" max="34" width="3.421875" style="0" hidden="1" customWidth="1"/>
    <col min="35" max="35" width="3.7109375" style="0" hidden="1" customWidth="1"/>
    <col min="36" max="36" width="3.140625" style="0" hidden="1" customWidth="1"/>
    <col min="37" max="37" width="3.7109375" style="0" customWidth="1"/>
    <col min="38" max="38" width="6.00390625" style="0" customWidth="1"/>
    <col min="39" max="39" width="7.28125" style="0" customWidth="1"/>
    <col min="40" max="40" width="33.421875" style="0" customWidth="1"/>
    <col min="41" max="41" width="3.00390625" style="0" customWidth="1"/>
  </cols>
  <sheetData>
    <row r="1" s="85" customFormat="1" ht="15.75">
      <c r="A1" s="85" t="s">
        <v>81</v>
      </c>
    </row>
    <row r="3" spans="1:40" ht="15.75">
      <c r="A3" s="84" t="s">
        <v>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1:40" ht="15">
      <c r="A4" s="84" t="s">
        <v>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7" ht="13.5" thickBot="1"/>
    <row r="8" spans="1:39" ht="111" customHeight="1" thickBot="1">
      <c r="A8" s="38" t="s">
        <v>11</v>
      </c>
      <c r="B8" s="34" t="s">
        <v>12</v>
      </c>
      <c r="C8" s="34" t="s">
        <v>13</v>
      </c>
      <c r="D8" s="26" t="s">
        <v>14</v>
      </c>
      <c r="E8" s="25" t="s">
        <v>40</v>
      </c>
      <c r="F8" s="3" t="s">
        <v>16</v>
      </c>
      <c r="G8" s="25" t="s">
        <v>40</v>
      </c>
      <c r="H8" s="4" t="s">
        <v>17</v>
      </c>
      <c r="I8" s="32" t="s">
        <v>41</v>
      </c>
      <c r="J8" s="5" t="s">
        <v>42</v>
      </c>
      <c r="K8" s="32" t="s">
        <v>43</v>
      </c>
      <c r="L8" s="5" t="s">
        <v>44</v>
      </c>
      <c r="M8" s="25" t="s">
        <v>15</v>
      </c>
      <c r="N8" s="3" t="s">
        <v>45</v>
      </c>
      <c r="O8" s="25" t="s">
        <v>46</v>
      </c>
      <c r="P8" s="6" t="s">
        <v>18</v>
      </c>
      <c r="Q8" s="25" t="s">
        <v>46</v>
      </c>
      <c r="R8" s="6" t="s">
        <v>19</v>
      </c>
      <c r="S8" s="25" t="s">
        <v>15</v>
      </c>
      <c r="T8" s="6" t="s">
        <v>20</v>
      </c>
      <c r="U8" s="33" t="s">
        <v>21</v>
      </c>
      <c r="V8" s="91" t="s">
        <v>22</v>
      </c>
      <c r="W8" s="77" t="s">
        <v>23</v>
      </c>
      <c r="X8" s="78" t="s">
        <v>21</v>
      </c>
      <c r="Y8" s="79" t="s">
        <v>24</v>
      </c>
      <c r="Z8" s="80" t="s">
        <v>25</v>
      </c>
      <c r="AA8" s="81" t="s">
        <v>26</v>
      </c>
      <c r="AB8" s="80" t="s">
        <v>27</v>
      </c>
      <c r="AC8" s="81" t="s">
        <v>28</v>
      </c>
      <c r="AD8" s="82" t="s">
        <v>21</v>
      </c>
      <c r="AE8" s="83" t="s">
        <v>29</v>
      </c>
      <c r="AF8" s="77" t="s">
        <v>30</v>
      </c>
      <c r="AG8" s="82" t="s">
        <v>21</v>
      </c>
      <c r="AH8" s="81" t="s">
        <v>47</v>
      </c>
      <c r="AI8" s="82" t="s">
        <v>21</v>
      </c>
      <c r="AJ8" s="81" t="s">
        <v>48</v>
      </c>
      <c r="AK8" s="77" t="s">
        <v>31</v>
      </c>
      <c r="AL8" s="37" t="s">
        <v>32</v>
      </c>
      <c r="AM8" s="62" t="s">
        <v>33</v>
      </c>
    </row>
    <row r="9" spans="1:39" ht="18.75" thickBot="1">
      <c r="A9" s="35"/>
      <c r="B9" s="7"/>
      <c r="C9" s="7"/>
      <c r="D9" s="42"/>
      <c r="E9" s="43"/>
      <c r="F9" s="44" t="s">
        <v>49</v>
      </c>
      <c r="G9" s="45"/>
      <c r="H9" s="44" t="s">
        <v>49</v>
      </c>
      <c r="I9" s="46"/>
      <c r="J9" s="47" t="s">
        <v>34</v>
      </c>
      <c r="K9" s="46"/>
      <c r="L9" s="47" t="s">
        <v>34</v>
      </c>
      <c r="M9" s="46"/>
      <c r="N9" s="48" t="s">
        <v>35</v>
      </c>
      <c r="O9" s="46"/>
      <c r="P9" s="48" t="s">
        <v>50</v>
      </c>
      <c r="Q9" s="46"/>
      <c r="R9" s="48" t="s">
        <v>51</v>
      </c>
      <c r="S9" s="46"/>
      <c r="T9" s="48" t="s">
        <v>52</v>
      </c>
      <c r="U9" s="46"/>
      <c r="V9" s="49" t="s">
        <v>53</v>
      </c>
      <c r="W9" s="50"/>
      <c r="X9" s="51"/>
      <c r="Y9" s="44" t="s">
        <v>54</v>
      </c>
      <c r="Z9" s="45"/>
      <c r="AA9" s="48" t="s">
        <v>55</v>
      </c>
      <c r="AB9" s="46"/>
      <c r="AC9" s="48" t="s">
        <v>51</v>
      </c>
      <c r="AD9" s="52"/>
      <c r="AE9" s="49" t="s">
        <v>54</v>
      </c>
      <c r="AF9" s="50"/>
      <c r="AG9" s="45"/>
      <c r="AH9" s="48" t="s">
        <v>36</v>
      </c>
      <c r="AI9" s="46"/>
      <c r="AJ9" s="48" t="s">
        <v>56</v>
      </c>
      <c r="AK9" s="50"/>
      <c r="AL9" s="53"/>
      <c r="AM9" s="61"/>
    </row>
    <row r="10" spans="1:39" s="105" customFormat="1" ht="12.75" hidden="1">
      <c r="A10" s="92"/>
      <c r="B10" s="93" t="s">
        <v>79</v>
      </c>
      <c r="C10" s="93" t="s">
        <v>80</v>
      </c>
      <c r="D10" s="94">
        <v>54</v>
      </c>
      <c r="E10" s="95">
        <v>403</v>
      </c>
      <c r="F10" s="96">
        <f aca="true" t="shared" si="0" ref="F10:F28">E10*2</f>
        <v>806</v>
      </c>
      <c r="G10" s="97"/>
      <c r="H10" s="96">
        <f aca="true" t="shared" si="1" ref="H10:H28">G10*2</f>
        <v>0</v>
      </c>
      <c r="I10" s="97">
        <v>23</v>
      </c>
      <c r="J10" s="98">
        <v>23</v>
      </c>
      <c r="K10" s="97"/>
      <c r="L10" s="98">
        <v>0</v>
      </c>
      <c r="M10" s="97"/>
      <c r="N10" s="98">
        <v>0</v>
      </c>
      <c r="O10" s="97">
        <v>5</v>
      </c>
      <c r="P10" s="96">
        <f aca="true" t="shared" si="2" ref="P10:P28">IF(O10&gt;10,80,O10*8)</f>
        <v>40</v>
      </c>
      <c r="Q10" s="97">
        <v>23</v>
      </c>
      <c r="R10" s="96">
        <f aca="true" t="shared" si="3" ref="R10:R28">Q10*12</f>
        <v>276</v>
      </c>
      <c r="S10" s="97"/>
      <c r="T10" s="99">
        <f aca="true" t="shared" si="4" ref="T10:T28">S10*4</f>
        <v>0</v>
      </c>
      <c r="U10" s="97" t="s">
        <v>39</v>
      </c>
      <c r="V10" s="96">
        <f aca="true" t="shared" si="5" ref="V10:V28">IF(U10="si",40,0)</f>
        <v>40</v>
      </c>
      <c r="W10" s="100">
        <f>F10+H10+J10+L10+N10+P10+R10+T10+V10</f>
        <v>1185</v>
      </c>
      <c r="X10" s="101" t="s">
        <v>39</v>
      </c>
      <c r="Y10" s="96">
        <f>IF(X10="si",24,0)</f>
        <v>24</v>
      </c>
      <c r="Z10" s="97"/>
      <c r="AA10" s="96">
        <f aca="true" t="shared" si="6" ref="AA10:AA28">Z10*16</f>
        <v>0</v>
      </c>
      <c r="AB10" s="97"/>
      <c r="AC10" s="96">
        <f aca="true" t="shared" si="7" ref="AC10:AC28">AB10*12</f>
        <v>0</v>
      </c>
      <c r="AD10" s="97"/>
      <c r="AE10" s="99">
        <f aca="true" t="shared" si="8" ref="AE10:AE28">IF(AD10="si",24,0)</f>
        <v>0</v>
      </c>
      <c r="AF10" s="102">
        <f aca="true" t="shared" si="9" ref="AF10:AF23">Y10+AA10+AC10+AE10</f>
        <v>24</v>
      </c>
      <c r="AG10" s="97"/>
      <c r="AH10" s="96">
        <f aca="true" t="shared" si="10" ref="AH10:AH28">IF(AG10="si",12,0)</f>
        <v>0</v>
      </c>
      <c r="AI10" s="97"/>
      <c r="AJ10" s="96">
        <f aca="true" t="shared" si="11" ref="AJ10:AJ28">IF(AI10="si",12,0)</f>
        <v>0</v>
      </c>
      <c r="AK10" s="103">
        <f>AH10+AI12</f>
        <v>0</v>
      </c>
      <c r="AL10" s="104">
        <f aca="true" t="shared" si="12" ref="AL10:AL23">W10+AF10+AK10</f>
        <v>1209</v>
      </c>
      <c r="AM10" s="64" t="s">
        <v>85</v>
      </c>
    </row>
    <row r="11" spans="1:39" s="105" customFormat="1" ht="12.75" hidden="1">
      <c r="A11" s="106"/>
      <c r="B11" s="107" t="s">
        <v>58</v>
      </c>
      <c r="C11" s="107" t="s">
        <v>59</v>
      </c>
      <c r="D11" s="108">
        <v>55</v>
      </c>
      <c r="E11" s="109">
        <v>347</v>
      </c>
      <c r="F11" s="96">
        <f t="shared" si="0"/>
        <v>694</v>
      </c>
      <c r="G11" s="110"/>
      <c r="H11" s="96">
        <f t="shared" si="1"/>
        <v>0</v>
      </c>
      <c r="I11" s="110">
        <v>134</v>
      </c>
      <c r="J11" s="98">
        <v>105</v>
      </c>
      <c r="K11" s="110"/>
      <c r="L11" s="98">
        <v>0</v>
      </c>
      <c r="M11" s="110"/>
      <c r="N11" s="98">
        <v>0</v>
      </c>
      <c r="O11" s="110">
        <v>5</v>
      </c>
      <c r="P11" s="96">
        <f t="shared" si="2"/>
        <v>40</v>
      </c>
      <c r="Q11" s="110">
        <v>23</v>
      </c>
      <c r="R11" s="96">
        <f t="shared" si="3"/>
        <v>276</v>
      </c>
      <c r="S11" s="110"/>
      <c r="T11" s="99">
        <f t="shared" si="4"/>
        <v>0</v>
      </c>
      <c r="U11" s="110" t="s">
        <v>39</v>
      </c>
      <c r="V11" s="96">
        <f t="shared" si="5"/>
        <v>40</v>
      </c>
      <c r="W11" s="100">
        <f>F11+H11+J11+L11+N11+P11+R11+T11+V11</f>
        <v>1155</v>
      </c>
      <c r="X11" s="109" t="s">
        <v>39</v>
      </c>
      <c r="Y11" s="96">
        <f>IF(X11="si",24,0)</f>
        <v>24</v>
      </c>
      <c r="Z11" s="110"/>
      <c r="AA11" s="96">
        <f t="shared" si="6"/>
        <v>0</v>
      </c>
      <c r="AB11" s="110"/>
      <c r="AC11" s="96">
        <f t="shared" si="7"/>
        <v>0</v>
      </c>
      <c r="AD11" s="110"/>
      <c r="AE11" s="99">
        <f t="shared" si="8"/>
        <v>0</v>
      </c>
      <c r="AF11" s="102">
        <f t="shared" si="9"/>
        <v>24</v>
      </c>
      <c r="AG11" s="110" t="s">
        <v>75</v>
      </c>
      <c r="AH11" s="96">
        <f t="shared" si="10"/>
        <v>0</v>
      </c>
      <c r="AI11" s="110"/>
      <c r="AJ11" s="96">
        <f t="shared" si="11"/>
        <v>0</v>
      </c>
      <c r="AK11" s="103">
        <f>AH11+AI14</f>
        <v>0</v>
      </c>
      <c r="AL11" s="104">
        <f t="shared" si="12"/>
        <v>1179</v>
      </c>
      <c r="AM11" s="65" t="s">
        <v>85</v>
      </c>
    </row>
    <row r="12" spans="1:39" s="63" customFormat="1" ht="12.75">
      <c r="A12" s="8">
        <v>1</v>
      </c>
      <c r="B12" s="9" t="s">
        <v>57</v>
      </c>
      <c r="C12" s="9" t="s">
        <v>60</v>
      </c>
      <c r="D12" s="40">
        <v>63</v>
      </c>
      <c r="E12" s="30">
        <v>297</v>
      </c>
      <c r="F12" s="54">
        <f t="shared" si="0"/>
        <v>594</v>
      </c>
      <c r="G12" s="28"/>
      <c r="H12" s="54">
        <f t="shared" si="1"/>
        <v>0</v>
      </c>
      <c r="I12" s="28"/>
      <c r="J12" s="55">
        <v>0</v>
      </c>
      <c r="K12" s="28"/>
      <c r="L12" s="55">
        <v>0</v>
      </c>
      <c r="M12" s="28"/>
      <c r="N12" s="55">
        <v>0</v>
      </c>
      <c r="O12" s="28">
        <v>5</v>
      </c>
      <c r="P12" s="54">
        <f t="shared" si="2"/>
        <v>40</v>
      </c>
      <c r="Q12" s="28">
        <v>10</v>
      </c>
      <c r="R12" s="54">
        <f t="shared" si="3"/>
        <v>120</v>
      </c>
      <c r="S12" s="28">
        <v>2</v>
      </c>
      <c r="T12" s="56">
        <f t="shared" si="4"/>
        <v>8</v>
      </c>
      <c r="U12" s="28" t="s">
        <v>39</v>
      </c>
      <c r="V12" s="54">
        <f t="shared" si="5"/>
        <v>40</v>
      </c>
      <c r="W12" s="57">
        <v>836</v>
      </c>
      <c r="X12" s="29" t="s">
        <v>39</v>
      </c>
      <c r="Y12" s="54">
        <f>IF(X12="si",24,0)</f>
        <v>24</v>
      </c>
      <c r="Z12" s="28"/>
      <c r="AA12" s="54">
        <f t="shared" si="6"/>
        <v>0</v>
      </c>
      <c r="AB12" s="28">
        <v>1</v>
      </c>
      <c r="AC12" s="54">
        <f t="shared" si="7"/>
        <v>12</v>
      </c>
      <c r="AD12" s="28"/>
      <c r="AE12" s="56">
        <f t="shared" si="8"/>
        <v>0</v>
      </c>
      <c r="AF12" s="58">
        <f t="shared" si="9"/>
        <v>36</v>
      </c>
      <c r="AG12" s="28"/>
      <c r="AH12" s="54">
        <f t="shared" si="10"/>
        <v>0</v>
      </c>
      <c r="AI12" s="28"/>
      <c r="AJ12" s="54">
        <f t="shared" si="11"/>
        <v>0</v>
      </c>
      <c r="AK12" s="59">
        <f>AH12+AI15</f>
        <v>0</v>
      </c>
      <c r="AL12" s="60">
        <f t="shared" si="12"/>
        <v>872</v>
      </c>
      <c r="AM12" s="66"/>
    </row>
    <row r="13" spans="1:39" s="63" customFormat="1" ht="12.75">
      <c r="A13" s="8">
        <v>2</v>
      </c>
      <c r="B13" s="9" t="s">
        <v>86</v>
      </c>
      <c r="C13" s="9" t="s">
        <v>87</v>
      </c>
      <c r="D13" s="40">
        <v>54</v>
      </c>
      <c r="E13" s="30"/>
      <c r="F13" s="54"/>
      <c r="G13" s="28"/>
      <c r="H13" s="54"/>
      <c r="I13" s="28"/>
      <c r="J13" s="55"/>
      <c r="K13" s="28"/>
      <c r="L13" s="55"/>
      <c r="M13" s="28"/>
      <c r="N13" s="55"/>
      <c r="O13" s="28"/>
      <c r="P13" s="54"/>
      <c r="Q13" s="28"/>
      <c r="R13" s="54"/>
      <c r="S13" s="28"/>
      <c r="T13" s="56"/>
      <c r="U13" s="28"/>
      <c r="V13" s="54"/>
      <c r="W13" s="57">
        <v>810</v>
      </c>
      <c r="X13" s="29"/>
      <c r="Y13" s="54"/>
      <c r="Z13" s="28"/>
      <c r="AA13" s="54"/>
      <c r="AB13" s="28"/>
      <c r="AC13" s="54"/>
      <c r="AD13" s="28"/>
      <c r="AE13" s="56"/>
      <c r="AF13" s="58">
        <v>0</v>
      </c>
      <c r="AG13" s="28"/>
      <c r="AH13" s="54"/>
      <c r="AI13" s="28"/>
      <c r="AJ13" s="54"/>
      <c r="AK13" s="59">
        <v>0</v>
      </c>
      <c r="AL13" s="60">
        <v>810</v>
      </c>
      <c r="AM13" s="66"/>
    </row>
    <row r="14" spans="1:39" s="63" customFormat="1" ht="12.75">
      <c r="A14" s="8">
        <v>3</v>
      </c>
      <c r="B14" s="9" t="s">
        <v>67</v>
      </c>
      <c r="C14" s="9" t="s">
        <v>68</v>
      </c>
      <c r="D14" s="40">
        <v>58</v>
      </c>
      <c r="E14" s="30">
        <v>261</v>
      </c>
      <c r="F14" s="54">
        <f t="shared" si="0"/>
        <v>522</v>
      </c>
      <c r="G14" s="28"/>
      <c r="H14" s="54">
        <f t="shared" si="1"/>
        <v>0</v>
      </c>
      <c r="I14" s="28">
        <v>32</v>
      </c>
      <c r="J14" s="55">
        <v>32</v>
      </c>
      <c r="K14" s="28"/>
      <c r="L14" s="55">
        <v>0</v>
      </c>
      <c r="M14" s="28"/>
      <c r="N14" s="55">
        <v>0</v>
      </c>
      <c r="O14" s="28">
        <v>5</v>
      </c>
      <c r="P14" s="54">
        <f t="shared" si="2"/>
        <v>40</v>
      </c>
      <c r="Q14" s="28">
        <v>11</v>
      </c>
      <c r="R14" s="54">
        <f t="shared" si="3"/>
        <v>132</v>
      </c>
      <c r="S14" s="28">
        <v>2</v>
      </c>
      <c r="T14" s="56">
        <f t="shared" si="4"/>
        <v>8</v>
      </c>
      <c r="U14" s="28" t="s">
        <v>39</v>
      </c>
      <c r="V14" s="54">
        <f t="shared" si="5"/>
        <v>40</v>
      </c>
      <c r="W14" s="57">
        <v>808</v>
      </c>
      <c r="X14" s="29"/>
      <c r="Y14" s="54">
        <f>IF(X14="si",24,0)</f>
        <v>0</v>
      </c>
      <c r="Z14" s="28"/>
      <c r="AA14" s="54">
        <f t="shared" si="6"/>
        <v>0</v>
      </c>
      <c r="AB14" s="28"/>
      <c r="AC14" s="54">
        <f t="shared" si="7"/>
        <v>0</v>
      </c>
      <c r="AD14" s="28"/>
      <c r="AE14" s="56">
        <f t="shared" si="8"/>
        <v>0</v>
      </c>
      <c r="AF14" s="58">
        <f t="shared" si="9"/>
        <v>0</v>
      </c>
      <c r="AG14" s="28"/>
      <c r="AH14" s="54">
        <f t="shared" si="10"/>
        <v>0</v>
      </c>
      <c r="AI14" s="28"/>
      <c r="AJ14" s="54">
        <f t="shared" si="11"/>
        <v>0</v>
      </c>
      <c r="AK14" s="59">
        <f>AH14+AI16</f>
        <v>0</v>
      </c>
      <c r="AL14" s="60">
        <f t="shared" si="12"/>
        <v>808</v>
      </c>
      <c r="AM14" s="66"/>
    </row>
    <row r="15" spans="1:39" s="105" customFormat="1" ht="12.75" hidden="1">
      <c r="A15" s="92" t="s">
        <v>75</v>
      </c>
      <c r="B15" s="93" t="s">
        <v>77</v>
      </c>
      <c r="C15" s="93" t="s">
        <v>78</v>
      </c>
      <c r="D15" s="94">
        <v>54</v>
      </c>
      <c r="E15" s="109">
        <v>201</v>
      </c>
      <c r="F15" s="96">
        <f t="shared" si="0"/>
        <v>402</v>
      </c>
      <c r="G15" s="97"/>
      <c r="H15" s="96">
        <f t="shared" si="1"/>
        <v>0</v>
      </c>
      <c r="I15" s="97">
        <v>209</v>
      </c>
      <c r="J15" s="98">
        <v>155</v>
      </c>
      <c r="K15" s="97"/>
      <c r="L15" s="98">
        <v>0</v>
      </c>
      <c r="M15" s="97"/>
      <c r="N15" s="98">
        <v>0</v>
      </c>
      <c r="O15" s="97">
        <v>5</v>
      </c>
      <c r="P15" s="96">
        <f t="shared" si="2"/>
        <v>40</v>
      </c>
      <c r="Q15" s="97">
        <v>11</v>
      </c>
      <c r="R15" s="96">
        <f t="shared" si="3"/>
        <v>132</v>
      </c>
      <c r="S15" s="97"/>
      <c r="T15" s="99">
        <f t="shared" si="4"/>
        <v>0</v>
      </c>
      <c r="U15" s="97" t="s">
        <v>39</v>
      </c>
      <c r="V15" s="96">
        <f t="shared" si="5"/>
        <v>40</v>
      </c>
      <c r="W15" s="100">
        <f>F15+H15+J15+L15+N15+P15+R15+T15+V15</f>
        <v>769</v>
      </c>
      <c r="X15" s="101"/>
      <c r="Y15" s="96">
        <v>0</v>
      </c>
      <c r="Z15" s="97"/>
      <c r="AA15" s="96">
        <f t="shared" si="6"/>
        <v>0</v>
      </c>
      <c r="AB15" s="97"/>
      <c r="AC15" s="96">
        <f t="shared" si="7"/>
        <v>0</v>
      </c>
      <c r="AD15" s="97"/>
      <c r="AE15" s="99">
        <f t="shared" si="8"/>
        <v>0</v>
      </c>
      <c r="AF15" s="102">
        <f t="shared" si="9"/>
        <v>0</v>
      </c>
      <c r="AG15" s="97"/>
      <c r="AH15" s="96">
        <f t="shared" si="10"/>
        <v>0</v>
      </c>
      <c r="AI15" s="97"/>
      <c r="AJ15" s="96">
        <f t="shared" si="11"/>
        <v>0</v>
      </c>
      <c r="AK15" s="103">
        <f>AH15+AI17</f>
        <v>0</v>
      </c>
      <c r="AL15" s="104">
        <f t="shared" si="12"/>
        <v>769</v>
      </c>
      <c r="AM15" s="66"/>
    </row>
    <row r="16" spans="1:39" s="63" customFormat="1" ht="13.5" thickBot="1">
      <c r="A16" s="10">
        <v>4</v>
      </c>
      <c r="B16" s="11" t="s">
        <v>69</v>
      </c>
      <c r="C16" s="11" t="s">
        <v>70</v>
      </c>
      <c r="D16" s="41">
        <v>52</v>
      </c>
      <c r="E16" s="30">
        <v>201</v>
      </c>
      <c r="F16" s="54">
        <f t="shared" si="0"/>
        <v>402</v>
      </c>
      <c r="G16" s="31"/>
      <c r="H16" s="54">
        <f t="shared" si="1"/>
        <v>0</v>
      </c>
      <c r="I16" s="31">
        <v>187</v>
      </c>
      <c r="J16" s="55">
        <v>141</v>
      </c>
      <c r="K16" s="31"/>
      <c r="L16" s="55">
        <v>0</v>
      </c>
      <c r="M16" s="31"/>
      <c r="N16" s="55">
        <v>0</v>
      </c>
      <c r="O16" s="31">
        <v>5</v>
      </c>
      <c r="P16" s="54">
        <f t="shared" si="2"/>
        <v>40</v>
      </c>
      <c r="Q16" s="31">
        <v>10</v>
      </c>
      <c r="R16" s="54">
        <f t="shared" si="3"/>
        <v>120</v>
      </c>
      <c r="S16" s="31"/>
      <c r="T16" s="56">
        <f t="shared" si="4"/>
        <v>0</v>
      </c>
      <c r="U16" s="31" t="s">
        <v>39</v>
      </c>
      <c r="V16" s="54">
        <f t="shared" si="5"/>
        <v>40</v>
      </c>
      <c r="W16" s="57">
        <v>777</v>
      </c>
      <c r="X16" s="30" t="s">
        <v>39</v>
      </c>
      <c r="Y16" s="54">
        <f>IF(X16="si",24,0)</f>
        <v>24</v>
      </c>
      <c r="Z16" s="31"/>
      <c r="AA16" s="54">
        <f t="shared" si="6"/>
        <v>0</v>
      </c>
      <c r="AB16" s="31"/>
      <c r="AC16" s="54">
        <f t="shared" si="7"/>
        <v>0</v>
      </c>
      <c r="AD16" s="31"/>
      <c r="AE16" s="56">
        <f t="shared" si="8"/>
        <v>0</v>
      </c>
      <c r="AF16" s="58">
        <f t="shared" si="9"/>
        <v>24</v>
      </c>
      <c r="AG16" s="31"/>
      <c r="AH16" s="54">
        <f t="shared" si="10"/>
        <v>0</v>
      </c>
      <c r="AI16" s="31"/>
      <c r="AJ16" s="54">
        <f t="shared" si="11"/>
        <v>0</v>
      </c>
      <c r="AK16" s="59">
        <f>AH16+AI17</f>
        <v>0</v>
      </c>
      <c r="AL16" s="60">
        <f t="shared" si="12"/>
        <v>801</v>
      </c>
      <c r="AM16" s="65"/>
    </row>
    <row r="17" spans="1:40" s="63" customFormat="1" ht="12.75">
      <c r="A17" s="8">
        <v>5</v>
      </c>
      <c r="B17" s="9" t="s">
        <v>71</v>
      </c>
      <c r="C17" s="9" t="s">
        <v>72</v>
      </c>
      <c r="D17" s="40">
        <v>60</v>
      </c>
      <c r="E17" s="27">
        <v>201</v>
      </c>
      <c r="F17" s="54">
        <f t="shared" si="0"/>
        <v>402</v>
      </c>
      <c r="G17" s="28"/>
      <c r="H17" s="54">
        <f t="shared" si="1"/>
        <v>0</v>
      </c>
      <c r="I17" s="28">
        <v>93</v>
      </c>
      <c r="J17" s="55">
        <v>78</v>
      </c>
      <c r="K17" s="28"/>
      <c r="L17" s="55">
        <v>0</v>
      </c>
      <c r="M17" s="28"/>
      <c r="N17" s="55">
        <v>0</v>
      </c>
      <c r="O17" s="28">
        <v>5</v>
      </c>
      <c r="P17" s="54">
        <f t="shared" si="2"/>
        <v>40</v>
      </c>
      <c r="Q17" s="28">
        <v>6</v>
      </c>
      <c r="R17" s="54">
        <f t="shared" si="3"/>
        <v>72</v>
      </c>
      <c r="S17" s="28">
        <v>4</v>
      </c>
      <c r="T17" s="56">
        <f t="shared" si="4"/>
        <v>16</v>
      </c>
      <c r="U17" s="28" t="s">
        <v>39</v>
      </c>
      <c r="V17" s="54">
        <f t="shared" si="5"/>
        <v>40</v>
      </c>
      <c r="W17" s="57">
        <v>682</v>
      </c>
      <c r="X17" s="29" t="s">
        <v>39</v>
      </c>
      <c r="Y17" s="54">
        <f>IF(X17="si",24,0)</f>
        <v>24</v>
      </c>
      <c r="Z17" s="28"/>
      <c r="AA17" s="54">
        <f t="shared" si="6"/>
        <v>0</v>
      </c>
      <c r="AB17" s="28"/>
      <c r="AC17" s="54">
        <f t="shared" si="7"/>
        <v>0</v>
      </c>
      <c r="AD17" s="28"/>
      <c r="AE17" s="56">
        <f t="shared" si="8"/>
        <v>0</v>
      </c>
      <c r="AF17" s="58">
        <f t="shared" si="9"/>
        <v>24</v>
      </c>
      <c r="AG17" s="28"/>
      <c r="AH17" s="54">
        <f t="shared" si="10"/>
        <v>0</v>
      </c>
      <c r="AI17" s="28"/>
      <c r="AJ17" s="54">
        <f t="shared" si="11"/>
        <v>0</v>
      </c>
      <c r="AK17" s="59">
        <f>AH17+AI18</f>
        <v>0</v>
      </c>
      <c r="AL17" s="60">
        <f t="shared" si="12"/>
        <v>706</v>
      </c>
      <c r="AM17" s="66"/>
      <c r="AN17" s="113" t="s">
        <v>97</v>
      </c>
    </row>
    <row r="18" spans="1:39" s="63" customFormat="1" ht="12.75">
      <c r="A18" s="8">
        <v>6</v>
      </c>
      <c r="B18" s="9" t="s">
        <v>73</v>
      </c>
      <c r="C18" s="9" t="s">
        <v>74</v>
      </c>
      <c r="D18" s="40">
        <v>56</v>
      </c>
      <c r="E18" s="30">
        <v>141</v>
      </c>
      <c r="F18" s="54">
        <f t="shared" si="0"/>
        <v>282</v>
      </c>
      <c r="G18" s="28"/>
      <c r="H18" s="54">
        <f t="shared" si="1"/>
        <v>0</v>
      </c>
      <c r="I18" s="28">
        <v>86</v>
      </c>
      <c r="J18" s="55">
        <v>73</v>
      </c>
      <c r="K18" s="28"/>
      <c r="L18" s="55">
        <v>0</v>
      </c>
      <c r="M18" s="28"/>
      <c r="N18" s="55">
        <v>0</v>
      </c>
      <c r="O18" s="28">
        <v>5</v>
      </c>
      <c r="P18" s="54">
        <f t="shared" si="2"/>
        <v>40</v>
      </c>
      <c r="Q18" s="28">
        <v>5</v>
      </c>
      <c r="R18" s="54">
        <f t="shared" si="3"/>
        <v>60</v>
      </c>
      <c r="S18" s="28">
        <v>0</v>
      </c>
      <c r="T18" s="56">
        <f t="shared" si="4"/>
        <v>0</v>
      </c>
      <c r="U18" s="28" t="s">
        <v>75</v>
      </c>
      <c r="V18" s="54">
        <f t="shared" si="5"/>
        <v>0</v>
      </c>
      <c r="W18" s="57">
        <v>489</v>
      </c>
      <c r="X18" s="29" t="s">
        <v>75</v>
      </c>
      <c r="Y18" s="54">
        <v>0</v>
      </c>
      <c r="Z18" s="28"/>
      <c r="AA18" s="54">
        <f t="shared" si="6"/>
        <v>0</v>
      </c>
      <c r="AB18" s="28">
        <v>1</v>
      </c>
      <c r="AC18" s="54">
        <f t="shared" si="7"/>
        <v>12</v>
      </c>
      <c r="AD18" s="28"/>
      <c r="AE18" s="56">
        <f t="shared" si="8"/>
        <v>0</v>
      </c>
      <c r="AF18" s="58">
        <f t="shared" si="9"/>
        <v>12</v>
      </c>
      <c r="AG18" s="28"/>
      <c r="AH18" s="54">
        <f t="shared" si="10"/>
        <v>0</v>
      </c>
      <c r="AI18" s="28"/>
      <c r="AJ18" s="54">
        <f t="shared" si="11"/>
        <v>0</v>
      </c>
      <c r="AK18" s="59">
        <f>AH18+AI21</f>
        <v>0</v>
      </c>
      <c r="AL18" s="60">
        <f t="shared" si="12"/>
        <v>501</v>
      </c>
      <c r="AM18" s="66"/>
    </row>
    <row r="19" spans="1:39" s="63" customFormat="1" ht="12.75">
      <c r="A19" s="8">
        <v>7</v>
      </c>
      <c r="B19" s="9" t="s">
        <v>88</v>
      </c>
      <c r="C19" s="9" t="s">
        <v>89</v>
      </c>
      <c r="D19" s="40">
        <v>65</v>
      </c>
      <c r="E19" s="30">
        <v>212</v>
      </c>
      <c r="F19" s="54">
        <f>E19*2</f>
        <v>424</v>
      </c>
      <c r="G19" s="28"/>
      <c r="H19" s="54">
        <f>G19*2</f>
        <v>0</v>
      </c>
      <c r="I19" s="28">
        <v>31</v>
      </c>
      <c r="J19" s="55">
        <v>31</v>
      </c>
      <c r="K19" s="28"/>
      <c r="L19" s="55">
        <v>0</v>
      </c>
      <c r="M19" s="28"/>
      <c r="N19" s="55">
        <v>0</v>
      </c>
      <c r="O19" s="28">
        <v>1</v>
      </c>
      <c r="P19" s="54">
        <f>IF(O19&gt;10,80,O19*8)</f>
        <v>8</v>
      </c>
      <c r="Q19" s="28">
        <v>0</v>
      </c>
      <c r="R19" s="54">
        <f>Q19*12</f>
        <v>0</v>
      </c>
      <c r="S19" s="28"/>
      <c r="T19" s="56">
        <f>S19*4</f>
        <v>0</v>
      </c>
      <c r="U19" s="28"/>
      <c r="V19" s="54">
        <f>IF(U19="si",40,0)</f>
        <v>0</v>
      </c>
      <c r="W19" s="57">
        <v>493</v>
      </c>
      <c r="X19" s="29"/>
      <c r="Y19" s="54">
        <f>IF(X19="si",24,0)</f>
        <v>0</v>
      </c>
      <c r="Z19" s="28"/>
      <c r="AA19" s="54">
        <f>Z19*16</f>
        <v>0</v>
      </c>
      <c r="AB19" s="28">
        <v>0</v>
      </c>
      <c r="AC19" s="54">
        <f>AB19*12</f>
        <v>0</v>
      </c>
      <c r="AD19" s="28"/>
      <c r="AE19" s="56">
        <f>IF(AD19="si",24,0)</f>
        <v>0</v>
      </c>
      <c r="AF19" s="58">
        <f>Y19+AA19+AC19+AE19</f>
        <v>0</v>
      </c>
      <c r="AG19" s="28"/>
      <c r="AH19" s="54">
        <f>IF(AG19="si",12,0)</f>
        <v>0</v>
      </c>
      <c r="AI19" s="28"/>
      <c r="AJ19" s="54">
        <f>IF(AI19="si",12,0)</f>
        <v>0</v>
      </c>
      <c r="AK19" s="59">
        <f>AH19+AI30</f>
        <v>0</v>
      </c>
      <c r="AL19" s="60">
        <f>W19+AF19+AK19</f>
        <v>493</v>
      </c>
      <c r="AM19" s="66"/>
    </row>
    <row r="20" spans="1:39" s="63" customFormat="1" ht="12.75">
      <c r="A20" s="8">
        <v>8</v>
      </c>
      <c r="B20" s="9" t="s">
        <v>90</v>
      </c>
      <c r="C20" s="9" t="s">
        <v>91</v>
      </c>
      <c r="D20" s="40">
        <v>63</v>
      </c>
      <c r="E20" s="30">
        <v>189</v>
      </c>
      <c r="F20" s="54">
        <f>E20*2</f>
        <v>378</v>
      </c>
      <c r="G20" s="28"/>
      <c r="H20" s="54">
        <f>G20*2</f>
        <v>0</v>
      </c>
      <c r="I20" s="28">
        <v>39</v>
      </c>
      <c r="J20" s="55">
        <v>39</v>
      </c>
      <c r="K20" s="28"/>
      <c r="L20" s="55">
        <v>0</v>
      </c>
      <c r="M20" s="28"/>
      <c r="N20" s="55">
        <v>0</v>
      </c>
      <c r="O20" s="28">
        <v>1</v>
      </c>
      <c r="P20" s="54">
        <f>IF(O20&gt;10,80,O20*8)</f>
        <v>8</v>
      </c>
      <c r="Q20" s="28">
        <v>0</v>
      </c>
      <c r="R20" s="54">
        <f>Q20*12</f>
        <v>0</v>
      </c>
      <c r="S20" s="28"/>
      <c r="T20" s="56">
        <f>S20*4</f>
        <v>0</v>
      </c>
      <c r="U20" s="28"/>
      <c r="V20" s="54">
        <f>IF(U20="si",40,0)</f>
        <v>0</v>
      </c>
      <c r="W20" s="57">
        <v>455</v>
      </c>
      <c r="X20" s="29"/>
      <c r="Y20" s="54">
        <f>IF(X20="si",24,0)</f>
        <v>0</v>
      </c>
      <c r="Z20" s="28"/>
      <c r="AA20" s="54">
        <f>Z20*16</f>
        <v>0</v>
      </c>
      <c r="AB20" s="28">
        <v>0</v>
      </c>
      <c r="AC20" s="54">
        <f>AB20*12</f>
        <v>0</v>
      </c>
      <c r="AD20" s="28"/>
      <c r="AE20" s="56">
        <f>IF(AD20="si",24,0)</f>
        <v>0</v>
      </c>
      <c r="AF20" s="58">
        <f>Y20+AA20+AC20+AE20</f>
        <v>0</v>
      </c>
      <c r="AG20" s="28"/>
      <c r="AH20" s="54">
        <f>IF(AG20="si",12,0)</f>
        <v>0</v>
      </c>
      <c r="AI20" s="28"/>
      <c r="AJ20" s="54">
        <f>IF(AI20="si",12,0)</f>
        <v>0</v>
      </c>
      <c r="AK20" s="59">
        <f>AH20+AI31</f>
        <v>0</v>
      </c>
      <c r="AL20" s="60">
        <f>W20+AF20+AK20</f>
        <v>455</v>
      </c>
      <c r="AM20" s="66"/>
    </row>
    <row r="21" spans="1:39" s="63" customFormat="1" ht="12.75">
      <c r="A21" s="8">
        <v>9</v>
      </c>
      <c r="B21" s="9" t="s">
        <v>61</v>
      </c>
      <c r="C21" s="9" t="s">
        <v>62</v>
      </c>
      <c r="D21" s="40">
        <v>64</v>
      </c>
      <c r="E21" s="30">
        <v>117</v>
      </c>
      <c r="F21" s="54">
        <f t="shared" si="0"/>
        <v>234</v>
      </c>
      <c r="G21" s="28"/>
      <c r="H21" s="54">
        <f t="shared" si="1"/>
        <v>0</v>
      </c>
      <c r="I21" s="28">
        <v>103</v>
      </c>
      <c r="J21" s="55">
        <v>85</v>
      </c>
      <c r="K21" s="28"/>
      <c r="L21" s="55">
        <v>0</v>
      </c>
      <c r="M21" s="28"/>
      <c r="N21" s="55">
        <v>0</v>
      </c>
      <c r="O21" s="28">
        <v>5</v>
      </c>
      <c r="P21" s="54">
        <f t="shared" si="2"/>
        <v>40</v>
      </c>
      <c r="Q21" s="28">
        <v>3</v>
      </c>
      <c r="R21" s="54">
        <f t="shared" si="3"/>
        <v>36</v>
      </c>
      <c r="S21" s="28"/>
      <c r="T21" s="56">
        <f t="shared" si="4"/>
        <v>0</v>
      </c>
      <c r="U21" s="28"/>
      <c r="V21" s="54">
        <f t="shared" si="5"/>
        <v>0</v>
      </c>
      <c r="W21" s="57">
        <v>429</v>
      </c>
      <c r="X21" s="29"/>
      <c r="Y21" s="54">
        <f aca="true" t="shared" si="13" ref="Y21:Y28">IF(X21="si",24,0)</f>
        <v>0</v>
      </c>
      <c r="Z21" s="28"/>
      <c r="AA21" s="54">
        <f t="shared" si="6"/>
        <v>0</v>
      </c>
      <c r="AB21" s="28"/>
      <c r="AC21" s="54">
        <f t="shared" si="7"/>
        <v>0</v>
      </c>
      <c r="AD21" s="28"/>
      <c r="AE21" s="56">
        <f t="shared" si="8"/>
        <v>0</v>
      </c>
      <c r="AF21" s="58">
        <f t="shared" si="9"/>
        <v>0</v>
      </c>
      <c r="AG21" s="28"/>
      <c r="AH21" s="54">
        <f t="shared" si="10"/>
        <v>0</v>
      </c>
      <c r="AI21" s="28"/>
      <c r="AJ21" s="54">
        <f t="shared" si="11"/>
        <v>0</v>
      </c>
      <c r="AK21" s="59">
        <f>AH21+AI23</f>
        <v>0</v>
      </c>
      <c r="AL21" s="60">
        <f t="shared" si="12"/>
        <v>429</v>
      </c>
      <c r="AM21" s="66"/>
    </row>
    <row r="22" spans="1:39" s="63" customFormat="1" ht="12.75">
      <c r="A22" s="8">
        <v>10</v>
      </c>
      <c r="B22" s="9" t="s">
        <v>63</v>
      </c>
      <c r="C22" s="9" t="s">
        <v>64</v>
      </c>
      <c r="D22" s="40">
        <v>61</v>
      </c>
      <c r="E22" s="30">
        <v>117</v>
      </c>
      <c r="F22" s="54">
        <f t="shared" si="0"/>
        <v>234</v>
      </c>
      <c r="G22" s="28"/>
      <c r="H22" s="54">
        <f t="shared" si="1"/>
        <v>0</v>
      </c>
      <c r="I22" s="28">
        <v>99</v>
      </c>
      <c r="J22" s="55">
        <v>82</v>
      </c>
      <c r="K22" s="28"/>
      <c r="L22" s="55">
        <v>0</v>
      </c>
      <c r="M22" s="28"/>
      <c r="N22" s="55">
        <v>0</v>
      </c>
      <c r="O22" s="28">
        <v>5</v>
      </c>
      <c r="P22" s="54">
        <f t="shared" si="2"/>
        <v>40</v>
      </c>
      <c r="Q22" s="28">
        <v>3</v>
      </c>
      <c r="R22" s="54">
        <f t="shared" si="3"/>
        <v>36</v>
      </c>
      <c r="S22" s="28"/>
      <c r="T22" s="56">
        <f t="shared" si="4"/>
        <v>0</v>
      </c>
      <c r="U22" s="28"/>
      <c r="V22" s="54">
        <f t="shared" si="5"/>
        <v>0</v>
      </c>
      <c r="W22" s="57">
        <v>426</v>
      </c>
      <c r="X22" s="29"/>
      <c r="Y22" s="54">
        <f t="shared" si="13"/>
        <v>0</v>
      </c>
      <c r="Z22" s="28"/>
      <c r="AA22" s="54">
        <f t="shared" si="6"/>
        <v>0</v>
      </c>
      <c r="AB22" s="28"/>
      <c r="AC22" s="54">
        <f t="shared" si="7"/>
        <v>0</v>
      </c>
      <c r="AD22" s="28"/>
      <c r="AE22" s="56">
        <f t="shared" si="8"/>
        <v>0</v>
      </c>
      <c r="AF22" s="58">
        <f t="shared" si="9"/>
        <v>0</v>
      </c>
      <c r="AG22" s="28"/>
      <c r="AH22" s="54">
        <f t="shared" si="10"/>
        <v>0</v>
      </c>
      <c r="AI22" s="28"/>
      <c r="AJ22" s="54">
        <f t="shared" si="11"/>
        <v>0</v>
      </c>
      <c r="AK22" s="59">
        <f>AH22+AI29</f>
        <v>0</v>
      </c>
      <c r="AL22" s="60">
        <f t="shared" si="12"/>
        <v>426</v>
      </c>
      <c r="AM22" s="112"/>
    </row>
    <row r="23" spans="1:39" s="105" customFormat="1" ht="12.75" hidden="1">
      <c r="A23" s="92" t="s">
        <v>75</v>
      </c>
      <c r="B23" s="93" t="s">
        <v>76</v>
      </c>
      <c r="C23" s="93" t="s">
        <v>62</v>
      </c>
      <c r="D23" s="94">
        <v>62</v>
      </c>
      <c r="E23" s="109">
        <v>69</v>
      </c>
      <c r="F23" s="96">
        <f t="shared" si="0"/>
        <v>138</v>
      </c>
      <c r="G23" s="97"/>
      <c r="H23" s="96">
        <f t="shared" si="1"/>
        <v>0</v>
      </c>
      <c r="I23" s="97">
        <v>125</v>
      </c>
      <c r="J23" s="98">
        <v>99.33</v>
      </c>
      <c r="K23" s="97"/>
      <c r="L23" s="98">
        <v>0</v>
      </c>
      <c r="M23" s="97"/>
      <c r="N23" s="98">
        <v>0</v>
      </c>
      <c r="O23" s="97">
        <v>2</v>
      </c>
      <c r="P23" s="96">
        <f t="shared" si="2"/>
        <v>16</v>
      </c>
      <c r="Q23" s="97">
        <v>0</v>
      </c>
      <c r="R23" s="96">
        <f t="shared" si="3"/>
        <v>0</v>
      </c>
      <c r="S23" s="97"/>
      <c r="T23" s="99">
        <f t="shared" si="4"/>
        <v>0</v>
      </c>
      <c r="U23" s="97"/>
      <c r="V23" s="96">
        <f t="shared" si="5"/>
        <v>0</v>
      </c>
      <c r="W23" s="100">
        <f>F23+H23+J23+L23+N23+P23+R23+T23+V23</f>
        <v>253.32999999999998</v>
      </c>
      <c r="X23" s="101" t="s">
        <v>39</v>
      </c>
      <c r="Y23" s="96">
        <f t="shared" si="13"/>
        <v>24</v>
      </c>
      <c r="Z23" s="97"/>
      <c r="AA23" s="96">
        <f t="shared" si="6"/>
        <v>0</v>
      </c>
      <c r="AB23" s="97"/>
      <c r="AC23" s="96">
        <f t="shared" si="7"/>
        <v>0</v>
      </c>
      <c r="AD23" s="97" t="s">
        <v>75</v>
      </c>
      <c r="AE23" s="99">
        <f t="shared" si="8"/>
        <v>0</v>
      </c>
      <c r="AF23" s="102">
        <f t="shared" si="9"/>
        <v>24</v>
      </c>
      <c r="AG23" s="97"/>
      <c r="AH23" s="96">
        <f t="shared" si="10"/>
        <v>0</v>
      </c>
      <c r="AI23" s="97"/>
      <c r="AJ23" s="96">
        <f t="shared" si="11"/>
        <v>0</v>
      </c>
      <c r="AK23" s="103">
        <f>AH23+AI29</f>
        <v>0</v>
      </c>
      <c r="AL23" s="104">
        <f t="shared" si="12"/>
        <v>277.33</v>
      </c>
      <c r="AM23" s="111"/>
    </row>
    <row r="24" spans="1:39" s="63" customFormat="1" ht="12.75">
      <c r="A24" s="8">
        <v>11</v>
      </c>
      <c r="B24" s="9" t="s">
        <v>65</v>
      </c>
      <c r="C24" s="9" t="s">
        <v>66</v>
      </c>
      <c r="D24" s="40">
        <v>63</v>
      </c>
      <c r="E24" s="30">
        <v>117</v>
      </c>
      <c r="F24" s="54">
        <f t="shared" si="0"/>
        <v>234</v>
      </c>
      <c r="G24" s="28"/>
      <c r="H24" s="54">
        <f t="shared" si="1"/>
        <v>0</v>
      </c>
      <c r="I24" s="28">
        <v>92</v>
      </c>
      <c r="J24" s="55">
        <v>77</v>
      </c>
      <c r="K24" s="28"/>
      <c r="L24" s="55">
        <v>0</v>
      </c>
      <c r="M24" s="28"/>
      <c r="N24" s="55">
        <v>0</v>
      </c>
      <c r="O24" s="28">
        <v>5</v>
      </c>
      <c r="P24" s="54">
        <f t="shared" si="2"/>
        <v>40</v>
      </c>
      <c r="Q24" s="28">
        <v>3</v>
      </c>
      <c r="R24" s="54">
        <f t="shared" si="3"/>
        <v>36</v>
      </c>
      <c r="S24" s="28"/>
      <c r="T24" s="56">
        <f t="shared" si="4"/>
        <v>0</v>
      </c>
      <c r="U24" s="28"/>
      <c r="V24" s="54">
        <f t="shared" si="5"/>
        <v>0</v>
      </c>
      <c r="W24" s="57">
        <v>421</v>
      </c>
      <c r="X24" s="29"/>
      <c r="Y24" s="54">
        <f t="shared" si="13"/>
        <v>0</v>
      </c>
      <c r="Z24" s="28"/>
      <c r="AA24" s="54">
        <f t="shared" si="6"/>
        <v>0</v>
      </c>
      <c r="AB24" s="28">
        <v>0</v>
      </c>
      <c r="AC24" s="54">
        <f t="shared" si="7"/>
        <v>0</v>
      </c>
      <c r="AD24" s="28"/>
      <c r="AE24" s="56">
        <f t="shared" si="8"/>
        <v>0</v>
      </c>
      <c r="AF24" s="58">
        <f>Y24+AA24+AC24+AE24</f>
        <v>0</v>
      </c>
      <c r="AG24" s="28"/>
      <c r="AH24" s="54">
        <f t="shared" si="10"/>
        <v>0</v>
      </c>
      <c r="AI24" s="28"/>
      <c r="AJ24" s="54">
        <f t="shared" si="11"/>
        <v>0</v>
      </c>
      <c r="AK24" s="59">
        <f>AH24+AI30</f>
        <v>0</v>
      </c>
      <c r="AL24" s="60">
        <f>W24+AF24+AK24</f>
        <v>421</v>
      </c>
      <c r="AM24" s="66"/>
    </row>
    <row r="25" spans="1:39" s="105" customFormat="1" ht="12.75" hidden="1">
      <c r="A25" s="92" t="s">
        <v>75</v>
      </c>
      <c r="B25" s="93" t="s">
        <v>86</v>
      </c>
      <c r="C25" s="93" t="s">
        <v>87</v>
      </c>
      <c r="D25" s="94">
        <v>54</v>
      </c>
      <c r="E25" s="109">
        <v>297</v>
      </c>
      <c r="F25" s="96">
        <f t="shared" si="0"/>
        <v>594</v>
      </c>
      <c r="G25" s="97"/>
      <c r="H25" s="96">
        <f t="shared" si="1"/>
        <v>0</v>
      </c>
      <c r="I25" s="97">
        <v>6</v>
      </c>
      <c r="J25" s="98">
        <v>6</v>
      </c>
      <c r="K25" s="97"/>
      <c r="L25" s="98">
        <v>0</v>
      </c>
      <c r="M25" s="97"/>
      <c r="N25" s="98">
        <v>0</v>
      </c>
      <c r="O25" s="97">
        <v>5</v>
      </c>
      <c r="P25" s="96">
        <f t="shared" si="2"/>
        <v>40</v>
      </c>
      <c r="Q25" s="97">
        <v>8</v>
      </c>
      <c r="R25" s="96">
        <f t="shared" si="3"/>
        <v>96</v>
      </c>
      <c r="S25" s="97"/>
      <c r="T25" s="99">
        <f t="shared" si="4"/>
        <v>0</v>
      </c>
      <c r="U25" s="97" t="s">
        <v>39</v>
      </c>
      <c r="V25" s="96">
        <f t="shared" si="5"/>
        <v>40</v>
      </c>
      <c r="W25" s="100">
        <f>F25+H25+J25+L25+N25+P25+R25+T25+V25</f>
        <v>776</v>
      </c>
      <c r="X25" s="101"/>
      <c r="Y25" s="96">
        <f t="shared" si="13"/>
        <v>0</v>
      </c>
      <c r="Z25" s="97"/>
      <c r="AA25" s="96">
        <f t="shared" si="6"/>
        <v>0</v>
      </c>
      <c r="AB25" s="97">
        <v>0</v>
      </c>
      <c r="AC25" s="96">
        <f t="shared" si="7"/>
        <v>0</v>
      </c>
      <c r="AD25" s="97"/>
      <c r="AE25" s="99">
        <f t="shared" si="8"/>
        <v>0</v>
      </c>
      <c r="AF25" s="102">
        <f>Y25+AA25+AC25+AE25</f>
        <v>0</v>
      </c>
      <c r="AG25" s="97"/>
      <c r="AH25" s="96">
        <f t="shared" si="10"/>
        <v>0</v>
      </c>
      <c r="AI25" s="97"/>
      <c r="AJ25" s="96">
        <f t="shared" si="11"/>
        <v>0</v>
      </c>
      <c r="AK25" s="103">
        <f>AH25+AI29</f>
        <v>0</v>
      </c>
      <c r="AL25" s="104">
        <f>W25+AF25+AK25</f>
        <v>776</v>
      </c>
      <c r="AM25" s="66"/>
    </row>
    <row r="26" spans="1:39" s="63" customFormat="1" ht="12.75">
      <c r="A26" s="8">
        <v>12</v>
      </c>
      <c r="B26" s="9" t="s">
        <v>92</v>
      </c>
      <c r="C26" s="9" t="s">
        <v>93</v>
      </c>
      <c r="D26" s="40">
        <v>57</v>
      </c>
      <c r="E26" s="30">
        <v>93</v>
      </c>
      <c r="F26" s="54">
        <f t="shared" si="0"/>
        <v>186</v>
      </c>
      <c r="G26" s="28"/>
      <c r="H26" s="54">
        <f t="shared" si="1"/>
        <v>0</v>
      </c>
      <c r="I26" s="28">
        <v>91</v>
      </c>
      <c r="J26" s="55">
        <v>91</v>
      </c>
      <c r="K26" s="28"/>
      <c r="L26" s="55">
        <v>0</v>
      </c>
      <c r="M26" s="28"/>
      <c r="N26" s="55">
        <v>0</v>
      </c>
      <c r="O26" s="28">
        <v>1</v>
      </c>
      <c r="P26" s="54">
        <f t="shared" si="2"/>
        <v>8</v>
      </c>
      <c r="Q26" s="28">
        <v>0</v>
      </c>
      <c r="R26" s="54">
        <f t="shared" si="3"/>
        <v>0</v>
      </c>
      <c r="S26" s="28"/>
      <c r="T26" s="56">
        <f t="shared" si="4"/>
        <v>0</v>
      </c>
      <c r="U26" s="28"/>
      <c r="V26" s="54">
        <f t="shared" si="5"/>
        <v>0</v>
      </c>
      <c r="W26" s="57">
        <v>315</v>
      </c>
      <c r="X26" s="29"/>
      <c r="Y26" s="54">
        <f t="shared" si="13"/>
        <v>0</v>
      </c>
      <c r="Z26" s="28"/>
      <c r="AA26" s="54">
        <f t="shared" si="6"/>
        <v>0</v>
      </c>
      <c r="AB26" s="28">
        <v>0</v>
      </c>
      <c r="AC26" s="54">
        <f t="shared" si="7"/>
        <v>0</v>
      </c>
      <c r="AD26" s="28"/>
      <c r="AE26" s="56">
        <f t="shared" si="8"/>
        <v>0</v>
      </c>
      <c r="AF26" s="58">
        <f>Y26+AA26+AC26+AE26</f>
        <v>0</v>
      </c>
      <c r="AG26" s="28"/>
      <c r="AH26" s="54">
        <f t="shared" si="10"/>
        <v>0</v>
      </c>
      <c r="AI26" s="28"/>
      <c r="AJ26" s="54">
        <f t="shared" si="11"/>
        <v>0</v>
      </c>
      <c r="AK26" s="59">
        <f>AH26+AI32</f>
        <v>0</v>
      </c>
      <c r="AL26" s="60">
        <f>W26+AF26+AK26</f>
        <v>315</v>
      </c>
      <c r="AM26" s="66"/>
    </row>
    <row r="27" spans="1:39" s="105" customFormat="1" ht="12.75" hidden="1">
      <c r="A27" s="92" t="s">
        <v>75</v>
      </c>
      <c r="B27" s="93" t="s">
        <v>57</v>
      </c>
      <c r="C27" s="93" t="s">
        <v>94</v>
      </c>
      <c r="D27" s="94">
        <v>68</v>
      </c>
      <c r="E27" s="109">
        <v>195</v>
      </c>
      <c r="F27" s="96">
        <f t="shared" si="0"/>
        <v>390</v>
      </c>
      <c r="G27" s="97"/>
      <c r="H27" s="96">
        <f t="shared" si="1"/>
        <v>0</v>
      </c>
      <c r="I27" s="97">
        <v>30</v>
      </c>
      <c r="J27" s="98">
        <v>30</v>
      </c>
      <c r="K27" s="97"/>
      <c r="L27" s="98">
        <v>0</v>
      </c>
      <c r="M27" s="97"/>
      <c r="N27" s="98">
        <v>0</v>
      </c>
      <c r="O27" s="97">
        <v>5</v>
      </c>
      <c r="P27" s="96">
        <f t="shared" si="2"/>
        <v>40</v>
      </c>
      <c r="Q27" s="97">
        <v>10</v>
      </c>
      <c r="R27" s="96">
        <f t="shared" si="3"/>
        <v>120</v>
      </c>
      <c r="S27" s="97"/>
      <c r="T27" s="99">
        <f t="shared" si="4"/>
        <v>0</v>
      </c>
      <c r="U27" s="97" t="s">
        <v>39</v>
      </c>
      <c r="V27" s="96">
        <f t="shared" si="5"/>
        <v>40</v>
      </c>
      <c r="W27" s="100">
        <f>F27+H27+J27+L27+N27+P27+R27+T27+V27</f>
        <v>620</v>
      </c>
      <c r="X27" s="101"/>
      <c r="Y27" s="96">
        <f t="shared" si="13"/>
        <v>0</v>
      </c>
      <c r="Z27" s="97"/>
      <c r="AA27" s="96">
        <f t="shared" si="6"/>
        <v>0</v>
      </c>
      <c r="AB27" s="97">
        <v>1</v>
      </c>
      <c r="AC27" s="96">
        <f t="shared" si="7"/>
        <v>12</v>
      </c>
      <c r="AD27" s="97"/>
      <c r="AE27" s="99">
        <f t="shared" si="8"/>
        <v>0</v>
      </c>
      <c r="AF27" s="102">
        <f>Y27+AA27+AC27+AE27</f>
        <v>12</v>
      </c>
      <c r="AG27" s="97"/>
      <c r="AH27" s="96">
        <f t="shared" si="10"/>
        <v>0</v>
      </c>
      <c r="AI27" s="97"/>
      <c r="AJ27" s="96">
        <f t="shared" si="11"/>
        <v>0</v>
      </c>
      <c r="AK27" s="103">
        <f>AH27+AI31</f>
        <v>0</v>
      </c>
      <c r="AL27" s="104">
        <f>W27+AF27+AK27</f>
        <v>632</v>
      </c>
      <c r="AM27" s="66"/>
    </row>
    <row r="28" spans="1:39" s="63" customFormat="1" ht="12.75">
      <c r="A28" s="8" t="s">
        <v>75</v>
      </c>
      <c r="B28" s="9" t="s">
        <v>75</v>
      </c>
      <c r="C28" s="9" t="s">
        <v>75</v>
      </c>
      <c r="D28" s="40" t="s">
        <v>75</v>
      </c>
      <c r="E28" s="30">
        <v>0</v>
      </c>
      <c r="F28" s="54">
        <f t="shared" si="0"/>
        <v>0</v>
      </c>
      <c r="G28" s="28"/>
      <c r="H28" s="54">
        <f t="shared" si="1"/>
        <v>0</v>
      </c>
      <c r="I28" s="28">
        <v>0</v>
      </c>
      <c r="J28" s="55">
        <v>0</v>
      </c>
      <c r="K28" s="28"/>
      <c r="L28" s="55">
        <v>0</v>
      </c>
      <c r="M28" s="28"/>
      <c r="N28" s="55">
        <v>0</v>
      </c>
      <c r="O28" s="28">
        <v>0</v>
      </c>
      <c r="P28" s="54">
        <f t="shared" si="2"/>
        <v>0</v>
      </c>
      <c r="Q28" s="28">
        <v>0</v>
      </c>
      <c r="R28" s="54">
        <f t="shared" si="3"/>
        <v>0</v>
      </c>
      <c r="S28" s="28"/>
      <c r="T28" s="56">
        <f t="shared" si="4"/>
        <v>0</v>
      </c>
      <c r="U28" s="28"/>
      <c r="V28" s="54">
        <f t="shared" si="5"/>
        <v>0</v>
      </c>
      <c r="W28" s="57">
        <f>F28+H28+J28+L28+N28+P28+R28+T28+V28</f>
        <v>0</v>
      </c>
      <c r="X28" s="29"/>
      <c r="Y28" s="54">
        <f t="shared" si="13"/>
        <v>0</v>
      </c>
      <c r="Z28" s="28"/>
      <c r="AA28" s="54">
        <f t="shared" si="6"/>
        <v>0</v>
      </c>
      <c r="AB28" s="28">
        <v>0</v>
      </c>
      <c r="AC28" s="54">
        <f t="shared" si="7"/>
        <v>0</v>
      </c>
      <c r="AD28" s="28"/>
      <c r="AE28" s="56">
        <f t="shared" si="8"/>
        <v>0</v>
      </c>
      <c r="AF28" s="58">
        <f>Y28+AA28+AC28+AE28</f>
        <v>0</v>
      </c>
      <c r="AG28" s="28"/>
      <c r="AH28" s="54">
        <f t="shared" si="10"/>
        <v>0</v>
      </c>
      <c r="AI28" s="28"/>
      <c r="AJ28" s="54">
        <f t="shared" si="11"/>
        <v>0</v>
      </c>
      <c r="AK28" s="59">
        <f>AH28+AI32</f>
        <v>0</v>
      </c>
      <c r="AL28" s="60">
        <f>W28+AF28+AK28</f>
        <v>0</v>
      </c>
      <c r="AM28" s="66"/>
    </row>
    <row r="29" spans="1:39" s="73" customFormat="1" ht="12.75">
      <c r="A29" s="67"/>
      <c r="B29" s="67"/>
      <c r="C29" s="67"/>
      <c r="D29" s="68"/>
      <c r="E29" s="68"/>
      <c r="F29" s="69"/>
      <c r="G29" s="68"/>
      <c r="H29" s="69"/>
      <c r="I29" s="68"/>
      <c r="J29" s="70"/>
      <c r="K29" s="68"/>
      <c r="L29" s="70"/>
      <c r="M29" s="68"/>
      <c r="N29" s="70"/>
      <c r="O29" s="68"/>
      <c r="P29" s="69"/>
      <c r="Q29" s="68"/>
      <c r="R29" s="69"/>
      <c r="S29" s="68"/>
      <c r="T29" s="69"/>
      <c r="U29" s="68"/>
      <c r="V29" s="69"/>
      <c r="W29" s="69"/>
      <c r="X29" s="68"/>
      <c r="Y29" s="69"/>
      <c r="Z29" s="68"/>
      <c r="AA29" s="69"/>
      <c r="AB29" s="68"/>
      <c r="AC29" s="69"/>
      <c r="AD29" s="68"/>
      <c r="AE29" s="69"/>
      <c r="AF29" s="69"/>
      <c r="AG29" s="68"/>
      <c r="AH29" s="69"/>
      <c r="AI29" s="68"/>
      <c r="AJ29" s="69"/>
      <c r="AK29" s="70"/>
      <c r="AL29" s="71"/>
      <c r="AM29" s="72"/>
    </row>
    <row r="30" spans="1:39" s="73" customFormat="1" ht="12.75">
      <c r="A30" s="74" t="s">
        <v>100</v>
      </c>
      <c r="B30" s="67"/>
      <c r="D30" s="68"/>
      <c r="E30" s="75"/>
      <c r="F30" s="69"/>
      <c r="G30" s="68"/>
      <c r="H30" s="69"/>
      <c r="I30" s="68"/>
      <c r="J30" s="70"/>
      <c r="K30" s="68"/>
      <c r="L30" s="70"/>
      <c r="M30" s="68"/>
      <c r="N30" s="70"/>
      <c r="O30" s="68"/>
      <c r="P30" s="69"/>
      <c r="Q30" s="68"/>
      <c r="R30" s="69"/>
      <c r="S30" s="68"/>
      <c r="T30" s="69"/>
      <c r="U30" s="68"/>
      <c r="V30" s="69"/>
      <c r="W30" s="69"/>
      <c r="X30" s="68"/>
      <c r="Y30" s="69"/>
      <c r="Z30" s="68"/>
      <c r="AA30" s="69"/>
      <c r="AB30" s="68"/>
      <c r="AC30" s="69"/>
      <c r="AD30" s="68"/>
      <c r="AE30" s="69"/>
      <c r="AF30" s="69"/>
      <c r="AG30" s="68"/>
      <c r="AH30" s="69"/>
      <c r="AI30" s="68"/>
      <c r="AJ30" s="69"/>
      <c r="AK30" s="70"/>
      <c r="AL30" s="71"/>
      <c r="AM30" s="72"/>
    </row>
    <row r="31" spans="1:39" s="73" customFormat="1" ht="12.75">
      <c r="A31" s="74" t="s">
        <v>84</v>
      </c>
      <c r="B31" s="67"/>
      <c r="D31" s="68"/>
      <c r="E31" s="76"/>
      <c r="F31" s="69"/>
      <c r="G31" s="68"/>
      <c r="H31" s="69"/>
      <c r="I31" s="68"/>
      <c r="J31" s="70"/>
      <c r="K31" s="68"/>
      <c r="L31" s="70"/>
      <c r="M31" s="68"/>
      <c r="N31" s="70"/>
      <c r="O31" s="68"/>
      <c r="P31" s="69"/>
      <c r="Q31" s="68"/>
      <c r="R31" s="69"/>
      <c r="S31" s="68"/>
      <c r="T31" s="69"/>
      <c r="U31" s="68"/>
      <c r="V31" s="69"/>
      <c r="W31" s="69"/>
      <c r="X31" s="68"/>
      <c r="Y31" s="69"/>
      <c r="Z31" s="68"/>
      <c r="AA31" s="69"/>
      <c r="AB31" s="68"/>
      <c r="AC31" s="69"/>
      <c r="AD31" s="68"/>
      <c r="AE31" s="69"/>
      <c r="AF31" s="69"/>
      <c r="AG31" s="68"/>
      <c r="AH31" s="69"/>
      <c r="AI31" s="68"/>
      <c r="AJ31" s="69"/>
      <c r="AK31" s="70"/>
      <c r="AL31" s="71"/>
      <c r="AM31" s="72"/>
    </row>
    <row r="32" spans="1:39" s="73" customFormat="1" ht="12.75">
      <c r="A32" s="74" t="s">
        <v>99</v>
      </c>
      <c r="B32" s="67"/>
      <c r="D32" s="68"/>
      <c r="E32" s="76"/>
      <c r="F32" s="69"/>
      <c r="G32" s="68"/>
      <c r="H32" s="69"/>
      <c r="I32" s="68"/>
      <c r="J32" s="70"/>
      <c r="K32" s="68"/>
      <c r="L32" s="70"/>
      <c r="M32" s="68"/>
      <c r="N32" s="70"/>
      <c r="O32" s="68"/>
      <c r="P32" s="69"/>
      <c r="Q32" s="68"/>
      <c r="R32" s="69"/>
      <c r="S32" s="68"/>
      <c r="T32" s="69"/>
      <c r="U32" s="68"/>
      <c r="V32" s="69"/>
      <c r="W32" s="69"/>
      <c r="X32" s="68"/>
      <c r="Y32" s="69"/>
      <c r="Z32" s="68"/>
      <c r="AA32" s="69"/>
      <c r="AB32" s="68"/>
      <c r="AC32" s="69"/>
      <c r="AD32" s="68"/>
      <c r="AE32" s="69"/>
      <c r="AF32" s="69"/>
      <c r="AG32" s="68"/>
      <c r="AH32" s="69"/>
      <c r="AI32" s="68"/>
      <c r="AJ32" s="69"/>
      <c r="AK32" s="70"/>
      <c r="AL32" s="71"/>
      <c r="AM32" s="72"/>
    </row>
    <row r="33" spans="1:39" s="73" customFormat="1" ht="12.75">
      <c r="A33" s="74"/>
      <c r="B33" s="67"/>
      <c r="D33" s="68"/>
      <c r="E33" s="76"/>
      <c r="F33" s="69"/>
      <c r="G33" s="68"/>
      <c r="H33" s="69"/>
      <c r="I33" s="68"/>
      <c r="J33" s="70"/>
      <c r="K33" s="68"/>
      <c r="L33" s="70"/>
      <c r="M33" s="68"/>
      <c r="N33" s="70"/>
      <c r="O33" s="68"/>
      <c r="P33" s="69"/>
      <c r="Q33" s="68"/>
      <c r="R33" s="69"/>
      <c r="S33" s="68"/>
      <c r="T33" s="69"/>
      <c r="U33" s="68"/>
      <c r="V33" s="69"/>
      <c r="W33" s="69"/>
      <c r="X33" s="68"/>
      <c r="Y33" s="69"/>
      <c r="Z33" s="68"/>
      <c r="AA33" s="69"/>
      <c r="AB33" s="68"/>
      <c r="AC33" s="69"/>
      <c r="AD33" s="68"/>
      <c r="AE33" s="69"/>
      <c r="AF33" s="69"/>
      <c r="AG33" s="68"/>
      <c r="AH33" s="69"/>
      <c r="AI33" s="68"/>
      <c r="AJ33" s="69"/>
      <c r="AK33" s="70"/>
      <c r="AL33" s="71"/>
      <c r="AM33" s="72"/>
    </row>
    <row r="34" spans="1:39" s="73" customFormat="1" ht="12.75">
      <c r="A34" s="74"/>
      <c r="B34" s="67"/>
      <c r="D34" s="68"/>
      <c r="E34" s="76"/>
      <c r="F34" s="69"/>
      <c r="G34" s="68"/>
      <c r="H34" s="69"/>
      <c r="I34" s="68"/>
      <c r="J34" s="70"/>
      <c r="K34" s="68"/>
      <c r="L34" s="70"/>
      <c r="M34" s="68"/>
      <c r="N34" s="70"/>
      <c r="O34" s="68"/>
      <c r="P34" s="69"/>
      <c r="Q34" s="68"/>
      <c r="R34" s="69"/>
      <c r="S34" s="68"/>
      <c r="T34" s="69"/>
      <c r="U34" s="68"/>
      <c r="V34" s="69"/>
      <c r="W34" s="69"/>
      <c r="X34" s="68"/>
      <c r="Y34" s="69"/>
      <c r="Z34" s="68"/>
      <c r="AA34" s="69"/>
      <c r="AB34" s="68"/>
      <c r="AC34" s="69"/>
      <c r="AD34" s="68"/>
      <c r="AE34" s="69"/>
      <c r="AF34" s="69"/>
      <c r="AG34" s="68"/>
      <c r="AH34" s="69"/>
      <c r="AI34" s="68"/>
      <c r="AJ34" s="69"/>
      <c r="AK34" s="70"/>
      <c r="AL34" s="71"/>
      <c r="AM34" s="72"/>
    </row>
    <row r="35" spans="1:41" ht="12.75">
      <c r="A35" s="87"/>
      <c r="B35" s="88"/>
      <c r="C35" s="89"/>
      <c r="D35" s="88"/>
      <c r="E35" s="87"/>
      <c r="F35" s="90"/>
      <c r="G35" s="87"/>
      <c r="H35" s="90"/>
      <c r="I35" s="90"/>
      <c r="J35" s="90"/>
      <c r="K35" s="87"/>
      <c r="L35" s="90"/>
      <c r="M35" s="90"/>
      <c r="N35" s="90"/>
      <c r="O35" s="87"/>
      <c r="P35" s="90"/>
      <c r="Q35" s="87"/>
      <c r="R35" s="90"/>
      <c r="S35" s="87"/>
      <c r="T35" s="90"/>
      <c r="U35" s="87"/>
      <c r="V35" s="90"/>
      <c r="W35" s="90"/>
      <c r="X35" s="90"/>
      <c r="Y35" s="87"/>
      <c r="Z35" s="90"/>
      <c r="AA35" s="87"/>
      <c r="AB35" s="90"/>
      <c r="AC35" s="90"/>
      <c r="AD35" s="90"/>
      <c r="AE35" s="90"/>
      <c r="AF35" s="87"/>
      <c r="AG35" s="90"/>
      <c r="AH35" s="87"/>
      <c r="AI35" s="90"/>
      <c r="AJ35" s="87"/>
      <c r="AK35" s="90"/>
      <c r="AL35" s="87"/>
      <c r="AM35" s="90"/>
      <c r="AN35" s="90"/>
      <c r="AO35" s="90"/>
    </row>
    <row r="36" spans="1:41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9" s="86" customFormat="1" ht="11.25">
      <c r="A39" s="114" t="s">
        <v>98</v>
      </c>
    </row>
    <row r="40" s="86" customFormat="1" ht="11.25">
      <c r="C40" s="86" t="s">
        <v>82</v>
      </c>
    </row>
    <row r="41" s="86" customFormat="1" ht="12" customHeight="1">
      <c r="A41" s="86" t="s">
        <v>83</v>
      </c>
    </row>
    <row r="49" ht="15">
      <c r="A49" s="39"/>
    </row>
  </sheetData>
  <sheetProtection/>
  <printOptions/>
  <pageMargins left="0.35433070866141736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fmastrolorenzo</cp:lastModifiedBy>
  <cp:lastPrinted>2018-05-12T13:07:20Z</cp:lastPrinted>
  <dcterms:created xsi:type="dcterms:W3CDTF">2002-01-22T21:59:47Z</dcterms:created>
  <dcterms:modified xsi:type="dcterms:W3CDTF">2018-05-12T13:25:32Z</dcterms:modified>
  <cp:category/>
  <cp:version/>
  <cp:contentType/>
  <cp:contentStatus/>
</cp:coreProperties>
</file>